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ravcova.m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102" sheetId="4" r:id="rId4"/>
  </sheets>
  <definedNames/>
  <calcPr/>
  <webPublishing/>
</workbook>
</file>

<file path=xl/sharedStrings.xml><?xml version="1.0" encoding="utf-8"?>
<sst xmlns="http://schemas.openxmlformats.org/spreadsheetml/2006/main" count="668" uniqueCount="205">
  <si>
    <t>Firma: Krajská správa a údržba silnic Vysočiny, příspěvková organizace</t>
  </si>
  <si>
    <t>Rekapitulace ceny</t>
  </si>
  <si>
    <t>Stavba: 2025 - III/12917 kř. Útěchovice - Čížkov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</si>
  <si>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</si>
  <si>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</si>
  <si>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</si>
  <si>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</si>
  <si>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</si>
  <si>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</si>
  <si>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</si>
  <si>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</si>
  <si>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</si>
  <si>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</si>
  <si>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</si>
  <si>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</si>
  <si>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</si>
  <si>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III/12917 kř. Útěchovice - Čížkov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</si>
  <si>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</si>
  <si>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</si>
  <si>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</si>
  <si>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</si>
  <si>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</si>
  <si>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</si>
  <si>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</si>
  <si>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</si>
  <si>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</si>
  <si>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</si>
  <si>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</si>
  <si>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</si>
  <si>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</si>
  <si>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</si>
  <si>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</si>
  <si>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</si>
  <si>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</si>
  <si>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</si>
  <si>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</si>
  <si>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</si>
  <si>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</si>
  <si>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</si>
  <si>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</si>
  <si>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</si>
  <si>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</si>
  <si>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</si>
  <si>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</si>
  <si>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</si>
  <si>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</si>
  <si>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</si>
  <si>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</si>
  <si>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</si>
  <si>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</si>
  <si>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</si>
  <si>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</si>
  <si>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</si>
  <si>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Položka zahrnuje:  
- veškeré náklady spojené s objednatelem požadovanými zkouškami  
Položka nezahrnuje:  
- x</t>
  </si>
  <si>
    <t>02710</t>
  </si>
  <si>
    <t>POMOC PRÁCE ZŘÍZ NEBO ZAJIŠŤ OBJÍŽĎKY A PŘÍSTUP CESTY</t>
  </si>
  <si>
    <t>Položka zahrnuje:  
- veškeré náklady spojené se zřízením nebo zajištěním objížďky a přístupové cesty  
Položka nezahrnuje:  
- x</t>
  </si>
  <si>
    <t>02720</t>
  </si>
  <si>
    <t>POMOC PRÁCE ZŘÍZ NEBO ZAJIŠŤ REGULACI A OCHRANU DOPRAVY</t>
  </si>
  <si>
    <t>Položka zahrnuje:  
- veškeré náklady spojené s objednatelem požadovanými zařízeními  
Položka nezahrnuje:  
- x</t>
  </si>
  <si>
    <t>02730</t>
  </si>
  <si>
    <t>POMOC PRÁCE ZŘÍZ NEBO ZAJIŠŤ OCHRANU INŽENÝRSKÝCH SÍTÍ</t>
  </si>
  <si>
    <t>-čerpání se souhlasem TDS</t>
  </si>
  <si>
    <t>Položka zahrnuje:  
- veškeré náklady spojené s ochranou inženýrských sítí  
Položka nezahrnuje:  
- x</t>
  </si>
  <si>
    <t>02911</t>
  </si>
  <si>
    <t>OSTATNÍ POŽADAVKY - GEODETICKÉ ZAMĚŘENÍ</t>
  </si>
  <si>
    <t>HM</t>
  </si>
  <si>
    <t>- zaměření skutečného provedení (recyklace a asfaltových vrstev)</t>
  </si>
  <si>
    <t>Položka zahrnuje:  
- veškeré náklady spojené s objednatelem požadovanými pracemi  
Položka nezahrnuje:  
- x</t>
  </si>
  <si>
    <t>02944</t>
  </si>
  <si>
    <t>OSTAT POŽADAVKY - DOKUMENTACE SKUTEČ PROVEDENÍ V DIGIT FORMĚ</t>
  </si>
  <si>
    <t>02946</t>
  </si>
  <si>
    <t>OSTAT POŽADAVKY - FOTODOKUMENTACE</t>
  </si>
  <si>
    <t>- přilehlých nemovistostí  
- čerpání se souhlasem TDS</t>
  </si>
  <si>
    <t>Položka zahrnuje:  
- fotodokumentaci zadavatelem požadovaného děje a konstrukcí v požadovaných časových intervalech  
- zadavatelem specifikované výstupy (fotografie v papírovém a digitálním formátu) v požadovaném počtu  
Položka nezahrnuje:  
- x</t>
  </si>
  <si>
    <t>7</t>
  </si>
  <si>
    <t>02950</t>
  </si>
  <si>
    <t>OSTATNÍ POŽADAVKY - POSUDKY, KONTROLY, REVIZNÍ ZPRÁVY</t>
  </si>
  <si>
    <t>- práce související se zajištěním BOZP na stavbě   
- čerpáno se souhlasem TDS</t>
  </si>
  <si>
    <t>8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</si>
  <si>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</si>
  <si>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</si>
  <si>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</si>
  <si>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SO 101</t>
  </si>
  <si>
    <t>kř. Útěchovice - Útěchovičky (4,685 - 6,008)</t>
  </si>
  <si>
    <t>Komunikace</t>
  </si>
  <si>
    <t>56930</t>
  </si>
  <si>
    <t>ZPEVNĚNÍ KRAJNIC ZE ŠTĚRKODRTI</t>
  </si>
  <si>
    <t>M3</t>
  </si>
  <si>
    <t>1323*0,3*0,1*2=79,38000 [A]</t>
  </si>
  <si>
    <t>Položka zahrnuje:  
- dodání kameniva předepsané kvality a zrnitosti  
- očištění podkladu  
- uložení kameniva dle předepsaného technologického předpisu, zhutnění vrstvy v předepsané tloušťce  
- zřízení vrstvy bez rozlišení šířky, pokládání vrstvy po etapách,  
Položka nezahrnuje:  
- x</t>
  </si>
  <si>
    <t>572213</t>
  </si>
  <si>
    <t>SPOJOVACÍ POSTŘIK Z EMULZE DO 0,5KG/M2</t>
  </si>
  <si>
    <t>M2</t>
  </si>
  <si>
    <t>PS-E 0,5kg/m2  
A - spojovací postřik pro vyrovnávky  
B - spojovací postřik pro obrusnou vrstvu</t>
  </si>
  <si>
    <t>1323*5,5=7 276,50000 [A] 
1323*5,5=7 276,50000 [B] 
Celkem: A+B=14 553,00000 [C]</t>
  </si>
  <si>
    <t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</si>
  <si>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574A04</t>
  </si>
  <si>
    <t>ASFALTOVÝ BETON PRO OBRUSNÉ VRSTVY ACO 11+</t>
  </si>
  <si>
    <t>- použit pro vyrovnávky</t>
  </si>
  <si>
    <t>1323*5,5*0,04=291,06000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</si>
  <si>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</si>
  <si>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574A33</t>
  </si>
  <si>
    <t>ASFALTOVÝ BETON PRO OBRUSNÉ VRSTVY ACO 11 TL. 40MM</t>
  </si>
  <si>
    <t>1323*5,5=7 276,50000 [A]</t>
  </si>
  <si>
    <t>58910</t>
  </si>
  <si>
    <t>VÝPLŇ SPAR ASFALTEM</t>
  </si>
  <si>
    <t>M</t>
  </si>
  <si>
    <t>Položka zahrnuje:   
- dodávku předepsaného materiálu  
- vyčištění a výplň spar tímto materiálem  
Položka nezahrnuje:  
- x</t>
  </si>
  <si>
    <t>Ostatní konstrukce a práce</t>
  </si>
  <si>
    <t>93808</t>
  </si>
  <si>
    <t>OČIŠTĚNÍ VOZOVEK ZAMETENÍM</t>
  </si>
  <si>
    <t>Položka zahrnuje:  
- očištění předepsaným způsobem  
- odklizení vzniklého odpadu  
Položka nezahrnuje:  
- x</t>
  </si>
  <si>
    <t>91</t>
  </si>
  <si>
    <t>Doplňující konstrukce a práce</t>
  </si>
  <si>
    <t>91228</t>
  </si>
  <si>
    <t>SMĚROVÉ SLOUPKY Z PLAST HMOT VČETNĚ ODRAZNÉHO PÁSKU</t>
  </si>
  <si>
    <t>KUS</t>
  </si>
  <si>
    <t>Položka zahrnuje:  
- dodání a osazení sloupku včetně nutných zemních prací  
- vnitrostaveništní a mimostaveništní doprava  
- odrazky plastové nebo z retroreflexní fólie  
Položka nezahrnuje:  
- x</t>
  </si>
  <si>
    <t>915111</t>
  </si>
  <si>
    <t>VODOROVNÉ DOPRAVNÍ ZNAČENÍ BARVOU HLADKÉ - DODÁVKA A POKLÁDKA</t>
  </si>
  <si>
    <t>1323*0,125*2=330,75000 [A]</t>
  </si>
  <si>
    <t>Položka zahrnuje:  
- dodání a pokládku nátěrového materiálu  
- předznačení a reflexní úpravu  
Položka nezahrnuje:  
- x  
Způsob měření:  
- měří se pouze natíraná plocha</t>
  </si>
  <si>
    <t>919111</t>
  </si>
  <si>
    <t>ŘEZÁNÍ ASFALTOVÉHO KRYTU VOZOVEK TL DO 50MM</t>
  </si>
  <si>
    <t>Položka zahrnuje:  
- řezání vozovkové vrstvy v předepsané tloušťce  
- spotřeba vody  
Položka nezahrnuje:  
- x</t>
  </si>
  <si>
    <t>SO 102</t>
  </si>
  <si>
    <t>Útěchovičky - Čížkov (6,008 - 9,142)</t>
  </si>
  <si>
    <t>Zemní práce</t>
  </si>
  <si>
    <t>113328</t>
  </si>
  <si>
    <t>ODSTRANĚNÍ PODKLADŮ ZPEVNĚNÝCH PLOCH Z KAMENIVA NESTMEL, ODVOZ DO 20KM</t>
  </si>
  <si>
    <t>- položka pro realizaci odvodnění</t>
  </si>
  <si>
    <t>35*1*1,5=52,50000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</si>
  <si>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</si>
  <si>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122733</t>
  </si>
  <si>
    <t>ODKOPÁVKY A PROKOPÁVKY OBECNÉ TŘ. I, ODVOZ DO 3KM</t>
  </si>
  <si>
    <t>-odebrání rozemletého materiálu v obci a přemístění po stavbě pro zpětné použití</t>
  </si>
  <si>
    <t>600*0,1*5,5=330,00000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</si>
  <si>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</si>
  <si>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13273</t>
  </si>
  <si>
    <t>HLOUBENÍ RÝH ŠÍŘ DO 2M PAŽ I NEPAŽ TŘ. I</t>
  </si>
  <si>
    <t>- položka pro realizace odvodnění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</si>
  <si>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</si>
  <si>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17120</t>
  </si>
  <si>
    <t>ULOŽENÍ SYPANINY DO NÁSYPŮ A NA SKLÁDKY BEZ ZHUTNĚNÍ</t>
  </si>
  <si>
    <t>-rozprostření přesunutého materiálu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</si>
  <si>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</si>
  <si>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17411</t>
  </si>
  <si>
    <t>ZÁSYP JAM A RÝH ZEMINOU SE ZHUTNĚNÍM</t>
  </si>
  <si>
    <t>35*1*0,9=31,50000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</si>
  <si>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</si>
  <si>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17581</t>
  </si>
  <si>
    <t>OBSYP POTRUBÍ A OBJEKTŮ Z NAKUPOVANÝCH MATERIÁLŮ</t>
  </si>
  <si>
    <t>35*0,4*0,8=11,20000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</si>
  <si>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</si>
  <si>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18110</t>
  </si>
  <si>
    <t>ÚPRAVA PLÁNĚ SE ZHUTNĚNÍM V HORNINĚ TŘ. I</t>
  </si>
  <si>
    <t>-reprofilace a zhutnění přehrnutého materiálu</t>
  </si>
  <si>
    <t>600*5,5=3 300,00000 [A]</t>
  </si>
  <si>
    <t>Položka zahrnuje:  
- úpravu pláně včetně vyrovnání výškových rozdílů. Míru zhutnění určuje projekt.  
Položka nezahrnuje:  
- x</t>
  </si>
  <si>
    <t>Vodorovné konstrukce</t>
  </si>
  <si>
    <t>45157</t>
  </si>
  <si>
    <t>PODKLADNÍ A VÝPLŇOVÉ VRSTVY Z KAMENIVA TĚŽENÉHO</t>
  </si>
  <si>
    <t>35*1*0,2=7,00000 [A]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</si>
  <si>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</si>
  <si>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567544</t>
  </si>
  <si>
    <t>VRST PRO OBNOVU A OPR RECYK ZA STUD CEM A ASF EM TL DO 200MM</t>
  </si>
  <si>
    <t>- minimální dávkování hydraulickým pojivem 4% a asfaltovou emulzí 3,4% (2% zbytkového as-faltu)</t>
  </si>
  <si>
    <t>3139*5,5=17 264,50000 [A]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</si>
  <si>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</si>
  <si>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11</t>
  </si>
  <si>
    <t>2500*0,3*0,1*2=150,00000 [A]</t>
  </si>
  <si>
    <t>12</t>
  </si>
  <si>
    <t>572123</t>
  </si>
  <si>
    <t>INFILTRAČNÍ POSTŘIK Z EMULZE DO 1,0KG/M2</t>
  </si>
  <si>
    <t>- s vápenným mlékem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</si>
  <si>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</si>
  <si>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13</t>
  </si>
  <si>
    <t>3139*5,4=16 950,60000 [A]</t>
  </si>
  <si>
    <t>14</t>
  </si>
  <si>
    <t>574A34</t>
  </si>
  <si>
    <t>ASFALTOVÝ BETON PRO OBRUSNÉ VRSTVY ACO 11+ TL. 40MM</t>
  </si>
  <si>
    <t>15</t>
  </si>
  <si>
    <t>574C46</t>
  </si>
  <si>
    <t>ASFALTOVÝ BETON PRO LOŽNÍ VRSTVY ACL 16+, 16S TL. 50MM</t>
  </si>
  <si>
    <t>23</t>
  </si>
  <si>
    <t>70=70,00000 [A]</t>
  </si>
  <si>
    <t>Potrubí</t>
  </si>
  <si>
    <t>17</t>
  </si>
  <si>
    <t>87434</t>
  </si>
  <si>
    <t>POTRUBÍ Z TRUB PLASTOVÝCH ODPADNÍCH DN DO 200MM</t>
  </si>
  <si>
    <t>35=35,00000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</si>
  <si>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</si>
  <si>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18</t>
  </si>
  <si>
    <t>89712</t>
  </si>
  <si>
    <t>VPUSŤ KANALIZAČNÍ ULIČNÍ KOMPLETNÍ Z BETONOVÝCH DÍLCŮ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</si>
  <si>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</si>
  <si>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19</t>
  </si>
  <si>
    <t>89922</t>
  </si>
  <si>
    <t>VÝŠKOVÁ ÚPRAVA MŘÍŽÍ</t>
  </si>
  <si>
    <t>Položka zahrnuje:  
- všechny nutné práce a materiály pro zvýšení nebo snížení zařízení (včetně nutné úpravy stávajícího povrchu vozovky nebo chodníku)  
Položka nezahrnuje:  
- x</t>
  </si>
  <si>
    <t>20</t>
  </si>
  <si>
    <t>21</t>
  </si>
  <si>
    <t>3134*0,125*2=783,50000 [A]</t>
  </si>
  <si>
    <t>22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</si>
</sst>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126</v>
      </c>
      <c s="20" t="s">
        <v>127</v>
      </c>
      <c s="21">
        <f>'SO 102'!I3</f>
      </c>
      <c s="21">
        <f>'SO 102'!O2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51">
      <c r="A12" t="s">
        <v>52</v>
      </c>
      <c r="E12" s="35" t="s">
        <v>53</v>
      </c>
    </row>
    <row r="13" spans="1:16" ht="12.75">
      <c r="A13" s="25" t="s">
        <v>45</v>
      </c>
      <c s="29" t="s">
        <v>24</v>
      </c>
      <c s="29" t="s">
        <v>54</v>
      </c>
      <c s="25" t="s">
        <v>47</v>
      </c>
      <c s="30" t="s">
        <v>55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47</v>
      </c>
    </row>
    <row r="16" spans="1:5" ht="51">
      <c r="A16" t="s">
        <v>52</v>
      </c>
      <c r="E16" s="35" t="s">
        <v>56</v>
      </c>
    </row>
    <row r="17" spans="1:16" ht="12.75">
      <c r="A17" s="25" t="s">
        <v>45</v>
      </c>
      <c s="29" t="s">
        <v>23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47</v>
      </c>
    </row>
    <row r="20" spans="1:5" ht="51">
      <c r="A20" t="s">
        <v>52</v>
      </c>
      <c r="E20" s="35" t="s">
        <v>59</v>
      </c>
    </row>
    <row r="21" spans="1:16" ht="12.75">
      <c r="A21" s="25" t="s">
        <v>45</v>
      </c>
      <c s="29" t="s">
        <v>34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12.75">
      <c r="A22" s="34" t="s">
        <v>50</v>
      </c>
      <c r="E22" s="35" t="s">
        <v>62</v>
      </c>
    </row>
    <row r="23" spans="1:5" ht="12.75">
      <c r="A23" s="36" t="s">
        <v>51</v>
      </c>
      <c r="E23" s="37" t="s">
        <v>47</v>
      </c>
    </row>
    <row r="24" spans="1:5" ht="51">
      <c r="A24" t="s">
        <v>52</v>
      </c>
      <c r="E24" s="35" t="s">
        <v>63</v>
      </c>
    </row>
    <row r="25" spans="1:16" ht="12.75">
      <c r="A25" s="25" t="s">
        <v>45</v>
      </c>
      <c s="29" t="s">
        <v>22</v>
      </c>
      <c s="29" t="s">
        <v>64</v>
      </c>
      <c s="25" t="s">
        <v>47</v>
      </c>
      <c s="30" t="s">
        <v>65</v>
      </c>
      <c s="31" t="s">
        <v>66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67</v>
      </c>
    </row>
    <row r="27" spans="1:5" ht="12.75">
      <c r="A27" s="36" t="s">
        <v>51</v>
      </c>
      <c r="E27" s="37" t="s">
        <v>47</v>
      </c>
    </row>
    <row r="28" spans="1:5" ht="51">
      <c r="A28" t="s">
        <v>52</v>
      </c>
      <c r="E28" s="35" t="s">
        <v>68</v>
      </c>
    </row>
    <row r="29" spans="1:16" ht="12.75">
      <c r="A29" s="25" t="s">
        <v>45</v>
      </c>
      <c s="29" t="s">
        <v>40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51</v>
      </c>
      <c r="E31" s="37" t="s">
        <v>47</v>
      </c>
    </row>
    <row r="32" spans="1:5" ht="51">
      <c r="A32" t="s">
        <v>52</v>
      </c>
      <c r="E32" s="35" t="s">
        <v>68</v>
      </c>
    </row>
    <row r="33" spans="1:16" ht="12.75">
      <c r="A33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ROUND(ROUND(H33,2)*ROUND(G33,5),2)</f>
      </c>
      <c r="O33">
        <f>(I33*21)/100</f>
      </c>
      <c t="s">
        <v>24</v>
      </c>
    </row>
    <row r="34" spans="1:5" ht="25.5">
      <c r="A34" s="34" t="s">
        <v>50</v>
      </c>
      <c r="E34" s="35" t="s">
        <v>73</v>
      </c>
    </row>
    <row r="35" spans="1:5" ht="12.75">
      <c r="A35" s="36" t="s">
        <v>51</v>
      </c>
      <c r="E35" s="37" t="s">
        <v>47</v>
      </c>
    </row>
    <row r="36" spans="1:5" ht="89.25">
      <c r="A36" t="s">
        <v>52</v>
      </c>
      <c r="E36" s="35" t="s">
        <v>74</v>
      </c>
    </row>
    <row r="37" spans="1:16" ht="12.75">
      <c r="A37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49</v>
      </c>
      <c s="32">
        <v>1</v>
      </c>
      <c s="33">
        <v>0</v>
      </c>
      <c s="33">
        <f>ROUND(ROUND(H37,2)*ROUND(G37,5),2)</f>
      </c>
      <c r="O37">
        <f>(I37*21)/100</f>
      </c>
      <c t="s">
        <v>24</v>
      </c>
    </row>
    <row r="38" spans="1:5" ht="25.5">
      <c r="A38" s="34" t="s">
        <v>50</v>
      </c>
      <c r="E38" s="35" t="s">
        <v>78</v>
      </c>
    </row>
    <row r="39" spans="1:5" ht="12.75">
      <c r="A39" s="36" t="s">
        <v>51</v>
      </c>
      <c r="E39" s="37" t="s">
        <v>47</v>
      </c>
    </row>
    <row r="40" spans="1:5" ht="51">
      <c r="A40" t="s">
        <v>52</v>
      </c>
      <c r="E40" s="35" t="s">
        <v>68</v>
      </c>
    </row>
    <row r="41" spans="1:16" ht="12.75">
      <c r="A41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ROUND(ROUND(H41,2)*ROUND(G41,5),2)</f>
      </c>
      <c r="O41">
        <f>(I41*21)/100</f>
      </c>
      <c t="s">
        <v>24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51</v>
      </c>
      <c r="E43" s="37" t="s">
        <v>47</v>
      </c>
    </row>
    <row r="44" spans="1:5" ht="114.75">
      <c r="A44" t="s">
        <v>52</v>
      </c>
      <c r="E44" s="35" t="s">
        <v>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0+O8+O29+O34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</v>
      </c>
      <c s="38">
        <f>0+I8+I29+I34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83</v>
      </c>
      <c s="6"/>
      <c s="18" t="s">
        <v>84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22</v>
      </c>
      <c s="19"/>
      <c s="27" t="s">
        <v>85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88</v>
      </c>
      <c s="32">
        <v>79.38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89</v>
      </c>
    </row>
    <row r="12" spans="1:5" ht="102">
      <c r="A12" t="s">
        <v>52</v>
      </c>
      <c r="E12" s="35" t="s">
        <v>90</v>
      </c>
    </row>
    <row r="13" spans="1:16" ht="12.75">
      <c r="A13" s="25" t="s">
        <v>45</v>
      </c>
      <c s="29" t="s">
        <v>24</v>
      </c>
      <c s="29" t="s">
        <v>91</v>
      </c>
      <c s="25" t="s">
        <v>47</v>
      </c>
      <c s="30" t="s">
        <v>92</v>
      </c>
      <c s="31" t="s">
        <v>93</v>
      </c>
      <c s="32">
        <v>14553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51">
      <c r="A14" s="34" t="s">
        <v>50</v>
      </c>
      <c r="E14" s="35" t="s">
        <v>94</v>
      </c>
    </row>
    <row r="15" spans="1:5" ht="38.25">
      <c r="A15" s="36" t="s">
        <v>51</v>
      </c>
      <c r="E15" s="37" t="s">
        <v>95</v>
      </c>
    </row>
    <row r="16" spans="1:5" ht="51">
      <c r="A16" t="s">
        <v>52</v>
      </c>
      <c r="E16" s="35" t="s">
        <v>96</v>
      </c>
    </row>
    <row r="17" spans="1:16" ht="12.75">
      <c r="A17" s="25" t="s">
        <v>45</v>
      </c>
      <c s="29" t="s">
        <v>23</v>
      </c>
      <c s="29" t="s">
        <v>97</v>
      </c>
      <c s="25" t="s">
        <v>47</v>
      </c>
      <c s="30" t="s">
        <v>98</v>
      </c>
      <c s="31" t="s">
        <v>88</v>
      </c>
      <c s="32">
        <v>291.06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99</v>
      </c>
    </row>
    <row r="19" spans="1:5" ht="12.75">
      <c r="A19" s="36" t="s">
        <v>51</v>
      </c>
      <c r="E19" s="37" t="s">
        <v>100</v>
      </c>
    </row>
    <row r="20" spans="1:5" ht="165.75">
      <c r="A20" t="s">
        <v>52</v>
      </c>
      <c r="E20" s="35" t="s">
        <v>101</v>
      </c>
    </row>
    <row r="21" spans="1:16" ht="12.75">
      <c r="A21" s="25" t="s">
        <v>45</v>
      </c>
      <c s="29" t="s">
        <v>34</v>
      </c>
      <c s="29" t="s">
        <v>102</v>
      </c>
      <c s="25" t="s">
        <v>47</v>
      </c>
      <c s="30" t="s">
        <v>103</v>
      </c>
      <c s="31" t="s">
        <v>93</v>
      </c>
      <c s="32">
        <v>7276.5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51</v>
      </c>
      <c r="E23" s="37" t="s">
        <v>104</v>
      </c>
    </row>
    <row r="24" spans="1:5" ht="165.75">
      <c r="A24" t="s">
        <v>52</v>
      </c>
      <c r="E24" s="35" t="s">
        <v>101</v>
      </c>
    </row>
    <row r="25" spans="1:16" ht="12.75">
      <c r="A25" s="25" t="s">
        <v>45</v>
      </c>
      <c s="29" t="s">
        <v>79</v>
      </c>
      <c s="29" t="s">
        <v>105</v>
      </c>
      <c s="25" t="s">
        <v>47</v>
      </c>
      <c s="30" t="s">
        <v>106</v>
      </c>
      <c s="31" t="s">
        <v>107</v>
      </c>
      <c s="32">
        <v>50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51</v>
      </c>
      <c r="E27" s="37" t="s">
        <v>47</v>
      </c>
    </row>
    <row r="28" spans="1:5" ht="63.75">
      <c r="A28" t="s">
        <v>52</v>
      </c>
      <c r="E28" s="35" t="s">
        <v>108</v>
      </c>
    </row>
    <row r="29" spans="1:18" ht="12.75" customHeight="1">
      <c r="A29" s="6" t="s">
        <v>43</v>
      </c>
      <c s="6"/>
      <c s="40" t="s">
        <v>40</v>
      </c>
      <c s="6"/>
      <c s="27" t="s">
        <v>109</v>
      </c>
      <c s="6"/>
      <c s="6"/>
      <c s="6"/>
      <c s="41">
        <f>0+Q29</f>
      </c>
      <c r="O29">
        <f>0+R29</f>
      </c>
      <c r="Q29">
        <f>0+I30</f>
      </c>
      <c>
        <f>0+O30</f>
      </c>
    </row>
    <row r="30" spans="1:16" ht="12.75">
      <c r="A30" s="25" t="s">
        <v>45</v>
      </c>
      <c s="29" t="s">
        <v>30</v>
      </c>
      <c s="29" t="s">
        <v>110</v>
      </c>
      <c s="25" t="s">
        <v>47</v>
      </c>
      <c s="30" t="s">
        <v>111</v>
      </c>
      <c s="31" t="s">
        <v>93</v>
      </c>
      <c s="32">
        <v>7276.5</v>
      </c>
      <c s="33">
        <v>0</v>
      </c>
      <c s="33">
        <f>ROUND(ROUND(H30,2)*ROUND(G30,5),2)</f>
      </c>
      <c r="O30">
        <f>(I30*21)/100</f>
      </c>
      <c t="s">
        <v>24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51</v>
      </c>
      <c r="E32" s="37" t="s">
        <v>104</v>
      </c>
    </row>
    <row r="33" spans="1:5" ht="63.75">
      <c r="A33" t="s">
        <v>52</v>
      </c>
      <c r="E33" s="35" t="s">
        <v>112</v>
      </c>
    </row>
    <row r="34" spans="1:18" ht="12.75" customHeight="1">
      <c r="A34" s="6" t="s">
        <v>43</v>
      </c>
      <c s="6"/>
      <c s="40" t="s">
        <v>113</v>
      </c>
      <c s="6"/>
      <c s="27" t="s">
        <v>114</v>
      </c>
      <c s="6"/>
      <c s="6"/>
      <c s="6"/>
      <c s="41">
        <f>0+Q34</f>
      </c>
      <c r="O34">
        <f>0+R34</f>
      </c>
      <c r="Q34">
        <f>0+I35+I39+I43</f>
      </c>
      <c>
        <f>0+O35+O39+O43</f>
      </c>
    </row>
    <row r="35" spans="1:16" ht="12.75">
      <c r="A35" s="25" t="s">
        <v>45</v>
      </c>
      <c s="29" t="s">
        <v>37</v>
      </c>
      <c s="29" t="s">
        <v>115</v>
      </c>
      <c s="25" t="s">
        <v>47</v>
      </c>
      <c s="30" t="s">
        <v>116</v>
      </c>
      <c s="31" t="s">
        <v>117</v>
      </c>
      <c s="32">
        <v>116</v>
      </c>
      <c s="33">
        <v>0</v>
      </c>
      <c s="33">
        <f>ROUND(ROUND(H35,2)*ROUND(G35,5),2)</f>
      </c>
      <c r="O35">
        <f>(I35*21)/100</f>
      </c>
      <c t="s">
        <v>24</v>
      </c>
    </row>
    <row r="36" spans="1:5" ht="12.75">
      <c r="A36" s="34" t="s">
        <v>50</v>
      </c>
      <c r="E36" s="35" t="s">
        <v>47</v>
      </c>
    </row>
    <row r="37" spans="1:5" ht="12.75">
      <c r="A37" s="36" t="s">
        <v>51</v>
      </c>
      <c r="E37" s="37" t="s">
        <v>47</v>
      </c>
    </row>
    <row r="38" spans="1:5" ht="76.5">
      <c r="A38" t="s">
        <v>52</v>
      </c>
      <c r="E38" s="35" t="s">
        <v>118</v>
      </c>
    </row>
    <row r="39" spans="1:16" ht="25.5">
      <c r="A39" s="25" t="s">
        <v>45</v>
      </c>
      <c s="29" t="s">
        <v>75</v>
      </c>
      <c s="29" t="s">
        <v>119</v>
      </c>
      <c s="25" t="s">
        <v>47</v>
      </c>
      <c s="30" t="s">
        <v>120</v>
      </c>
      <c s="31" t="s">
        <v>93</v>
      </c>
      <c s="32">
        <v>330.75</v>
      </c>
      <c s="33">
        <v>0</v>
      </c>
      <c s="33">
        <f>ROUND(ROUND(H39,2)*ROUND(G39,5),2)</f>
      </c>
      <c r="O39">
        <f>(I39*21)/100</f>
      </c>
      <c t="s">
        <v>24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51</v>
      </c>
      <c r="E41" s="37" t="s">
        <v>121</v>
      </c>
    </row>
    <row r="42" spans="1:5" ht="89.25">
      <c r="A42" t="s">
        <v>52</v>
      </c>
      <c r="E42" s="35" t="s">
        <v>122</v>
      </c>
    </row>
    <row r="43" spans="1:16" ht="12.75">
      <c r="A43" s="25" t="s">
        <v>45</v>
      </c>
      <c s="29" t="s">
        <v>40</v>
      </c>
      <c s="29" t="s">
        <v>123</v>
      </c>
      <c s="25" t="s">
        <v>47</v>
      </c>
      <c s="30" t="s">
        <v>124</v>
      </c>
      <c s="31" t="s">
        <v>107</v>
      </c>
      <c s="32">
        <v>50</v>
      </c>
      <c s="33">
        <v>0</v>
      </c>
      <c s="33">
        <f>ROUND(ROUND(H43,2)*ROUND(G43,5),2)</f>
      </c>
      <c r="O43">
        <f>(I43*21)/100</f>
      </c>
      <c t="s">
        <v>24</v>
      </c>
    </row>
    <row r="44" spans="1:5" ht="12.75">
      <c r="A44" s="34" t="s">
        <v>50</v>
      </c>
      <c r="E44" s="35" t="s">
        <v>47</v>
      </c>
    </row>
    <row r="45" spans="1:5" ht="12.75">
      <c r="A45" s="36" t="s">
        <v>51</v>
      </c>
      <c r="E45" s="37" t="s">
        <v>47</v>
      </c>
    </row>
    <row r="46" spans="1:5" ht="63.75">
      <c r="A46" t="s">
        <v>52</v>
      </c>
      <c r="E46" s="35" t="s">
        <v>125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0+O8+O37+O42+O71+O84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126</v>
      </c>
      <c s="38">
        <f>0+I8+I37+I42+I71+I84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126</v>
      </c>
      <c s="6"/>
      <c s="18" t="s">
        <v>127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128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30</v>
      </c>
      <c s="29" t="s">
        <v>129</v>
      </c>
      <c s="25" t="s">
        <v>47</v>
      </c>
      <c s="30" t="s">
        <v>130</v>
      </c>
      <c s="31" t="s">
        <v>88</v>
      </c>
      <c s="32">
        <v>52.5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131</v>
      </c>
    </row>
    <row r="11" spans="1:5" ht="12.75">
      <c r="A11" s="36" t="s">
        <v>51</v>
      </c>
      <c r="E11" s="37" t="s">
        <v>132</v>
      </c>
    </row>
    <row r="12" spans="1:5" ht="89.25">
      <c r="A12" t="s">
        <v>52</v>
      </c>
      <c r="E12" s="35" t="s">
        <v>133</v>
      </c>
    </row>
    <row r="13" spans="1:16" ht="12.75">
      <c r="A13" s="25" t="s">
        <v>45</v>
      </c>
      <c s="29" t="s">
        <v>24</v>
      </c>
      <c s="29" t="s">
        <v>134</v>
      </c>
      <c s="25" t="s">
        <v>47</v>
      </c>
      <c s="30" t="s">
        <v>135</v>
      </c>
      <c s="31" t="s">
        <v>88</v>
      </c>
      <c s="32">
        <v>330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136</v>
      </c>
    </row>
    <row r="15" spans="1:5" ht="12.75">
      <c r="A15" s="36" t="s">
        <v>51</v>
      </c>
      <c r="E15" s="37" t="s">
        <v>137</v>
      </c>
    </row>
    <row r="16" spans="1:5" ht="395.25">
      <c r="A16" t="s">
        <v>52</v>
      </c>
      <c r="E16" s="35" t="s">
        <v>138</v>
      </c>
    </row>
    <row r="17" spans="1:16" ht="12.75">
      <c r="A17" s="25" t="s">
        <v>45</v>
      </c>
      <c s="29" t="s">
        <v>23</v>
      </c>
      <c s="29" t="s">
        <v>139</v>
      </c>
      <c s="25" t="s">
        <v>47</v>
      </c>
      <c s="30" t="s">
        <v>140</v>
      </c>
      <c s="31" t="s">
        <v>88</v>
      </c>
      <c s="32">
        <v>52.5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141</v>
      </c>
    </row>
    <row r="19" spans="1:5" ht="12.75">
      <c r="A19" s="36" t="s">
        <v>51</v>
      </c>
      <c r="E19" s="37" t="s">
        <v>132</v>
      </c>
    </row>
    <row r="20" spans="1:5" ht="344.25">
      <c r="A20" t="s">
        <v>52</v>
      </c>
      <c r="E20" s="35" t="s">
        <v>142</v>
      </c>
    </row>
    <row r="21" spans="1:16" ht="12.75">
      <c r="A21" s="25" t="s">
        <v>45</v>
      </c>
      <c s="29" t="s">
        <v>34</v>
      </c>
      <c s="29" t="s">
        <v>143</v>
      </c>
      <c s="25" t="s">
        <v>47</v>
      </c>
      <c s="30" t="s">
        <v>144</v>
      </c>
      <c s="31" t="s">
        <v>88</v>
      </c>
      <c s="32">
        <v>330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12.75">
      <c r="A22" s="34" t="s">
        <v>50</v>
      </c>
      <c r="E22" s="35" t="s">
        <v>145</v>
      </c>
    </row>
    <row r="23" spans="1:5" ht="12.75">
      <c r="A23" s="36" t="s">
        <v>51</v>
      </c>
      <c r="E23" s="37" t="s">
        <v>137</v>
      </c>
    </row>
    <row r="24" spans="1:5" ht="216.75">
      <c r="A24" t="s">
        <v>52</v>
      </c>
      <c r="E24" s="35" t="s">
        <v>146</v>
      </c>
    </row>
    <row r="25" spans="1:16" ht="12.75">
      <c r="A25" s="25" t="s">
        <v>45</v>
      </c>
      <c s="29" t="s">
        <v>22</v>
      </c>
      <c s="29" t="s">
        <v>147</v>
      </c>
      <c s="25" t="s">
        <v>47</v>
      </c>
      <c s="30" t="s">
        <v>148</v>
      </c>
      <c s="31" t="s">
        <v>88</v>
      </c>
      <c s="32">
        <v>31.5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131</v>
      </c>
    </row>
    <row r="27" spans="1:5" ht="12.75">
      <c r="A27" s="36" t="s">
        <v>51</v>
      </c>
      <c r="E27" s="37" t="s">
        <v>149</v>
      </c>
    </row>
    <row r="28" spans="1:5" ht="255">
      <c r="A28" t="s">
        <v>52</v>
      </c>
      <c r="E28" s="35" t="s">
        <v>150</v>
      </c>
    </row>
    <row r="29" spans="1:16" ht="12.75">
      <c r="A29" s="25" t="s">
        <v>45</v>
      </c>
      <c s="29" t="s">
        <v>37</v>
      </c>
      <c s="29" t="s">
        <v>151</v>
      </c>
      <c s="25" t="s">
        <v>47</v>
      </c>
      <c s="30" t="s">
        <v>152</v>
      </c>
      <c s="31" t="s">
        <v>88</v>
      </c>
      <c s="32">
        <v>11.2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131</v>
      </c>
    </row>
    <row r="31" spans="1:5" ht="12.75">
      <c r="A31" s="36" t="s">
        <v>51</v>
      </c>
      <c r="E31" s="37" t="s">
        <v>153</v>
      </c>
    </row>
    <row r="32" spans="1:5" ht="331.5">
      <c r="A32" t="s">
        <v>52</v>
      </c>
      <c r="E32" s="35" t="s">
        <v>154</v>
      </c>
    </row>
    <row r="33" spans="1:16" ht="12.75">
      <c r="A33" s="25" t="s">
        <v>45</v>
      </c>
      <c s="29" t="s">
        <v>75</v>
      </c>
      <c s="29" t="s">
        <v>155</v>
      </c>
      <c s="25" t="s">
        <v>47</v>
      </c>
      <c s="30" t="s">
        <v>156</v>
      </c>
      <c s="31" t="s">
        <v>93</v>
      </c>
      <c s="32">
        <v>3300</v>
      </c>
      <c s="33">
        <v>0</v>
      </c>
      <c s="33">
        <f>ROUND(ROUND(H33,2)*ROUND(G33,5),2)</f>
      </c>
      <c r="O33">
        <f>(I33*21)/100</f>
      </c>
      <c t="s">
        <v>24</v>
      </c>
    </row>
    <row r="34" spans="1:5" ht="12.75">
      <c r="A34" s="34" t="s">
        <v>50</v>
      </c>
      <c r="E34" s="35" t="s">
        <v>157</v>
      </c>
    </row>
    <row r="35" spans="1:5" ht="12.75">
      <c r="A35" s="36" t="s">
        <v>51</v>
      </c>
      <c r="E35" s="37" t="s">
        <v>158</v>
      </c>
    </row>
    <row r="36" spans="1:5" ht="51">
      <c r="A36" t="s">
        <v>52</v>
      </c>
      <c r="E36" s="35" t="s">
        <v>159</v>
      </c>
    </row>
    <row r="37" spans="1:18" ht="12.75" customHeight="1">
      <c r="A37" s="6" t="s">
        <v>43</v>
      </c>
      <c s="6"/>
      <c s="40" t="s">
        <v>34</v>
      </c>
      <c s="6"/>
      <c s="27" t="s">
        <v>160</v>
      </c>
      <c s="6"/>
      <c s="6"/>
      <c s="6"/>
      <c s="41">
        <f>0+Q37</f>
      </c>
      <c r="O37">
        <f>0+R37</f>
      </c>
      <c r="Q37">
        <f>0+I38</f>
      </c>
      <c>
        <f>0+O38</f>
      </c>
    </row>
    <row r="38" spans="1:16" ht="12.75">
      <c r="A38" s="25" t="s">
        <v>45</v>
      </c>
      <c s="29" t="s">
        <v>40</v>
      </c>
      <c s="29" t="s">
        <v>161</v>
      </c>
      <c s="25" t="s">
        <v>47</v>
      </c>
      <c s="30" t="s">
        <v>162</v>
      </c>
      <c s="31" t="s">
        <v>88</v>
      </c>
      <c s="32">
        <v>7</v>
      </c>
      <c s="33">
        <v>0</v>
      </c>
      <c s="33">
        <f>ROUND(ROUND(H38,2)*ROUND(G38,5),2)</f>
      </c>
      <c r="O38">
        <f>(I38*21)/100</f>
      </c>
      <c t="s">
        <v>24</v>
      </c>
    </row>
    <row r="39" spans="1:5" ht="12.75">
      <c r="A39" s="34" t="s">
        <v>50</v>
      </c>
      <c r="E39" s="35" t="s">
        <v>131</v>
      </c>
    </row>
    <row r="40" spans="1:5" ht="12.75">
      <c r="A40" s="36" t="s">
        <v>51</v>
      </c>
      <c r="E40" s="37" t="s">
        <v>163</v>
      </c>
    </row>
    <row r="41" spans="1:5" ht="76.5">
      <c r="A41" t="s">
        <v>52</v>
      </c>
      <c r="E41" s="35" t="s">
        <v>164</v>
      </c>
    </row>
    <row r="42" spans="1:18" ht="12.75" customHeight="1">
      <c r="A42" s="6" t="s">
        <v>43</v>
      </c>
      <c s="6"/>
      <c s="40" t="s">
        <v>22</v>
      </c>
      <c s="6"/>
      <c s="27" t="s">
        <v>85</v>
      </c>
      <c s="6"/>
      <c s="6"/>
      <c s="6"/>
      <c s="41">
        <f>0+Q42</f>
      </c>
      <c r="O42">
        <f>0+R42</f>
      </c>
      <c r="Q42">
        <f>0+I43+I47+I51+I55+I59+I63+I67</f>
      </c>
      <c>
        <f>0+O43+O47+O51+O55+O59+O63+O67</f>
      </c>
    </row>
    <row r="43" spans="1:16" ht="12.75">
      <c r="A43" s="25" t="s">
        <v>45</v>
      </c>
      <c s="29" t="s">
        <v>42</v>
      </c>
      <c s="29" t="s">
        <v>165</v>
      </c>
      <c s="25" t="s">
        <v>47</v>
      </c>
      <c s="30" t="s">
        <v>166</v>
      </c>
      <c s="31" t="s">
        <v>93</v>
      </c>
      <c s="32">
        <v>17264.5</v>
      </c>
      <c s="33">
        <v>0</v>
      </c>
      <c s="33">
        <f>ROUND(ROUND(H43,2)*ROUND(G43,5),2)</f>
      </c>
      <c r="O43">
        <f>(I43*21)/100</f>
      </c>
      <c t="s">
        <v>24</v>
      </c>
    </row>
    <row r="44" spans="1:5" ht="25.5">
      <c r="A44" s="34" t="s">
        <v>50</v>
      </c>
      <c r="E44" s="35" t="s">
        <v>167</v>
      </c>
    </row>
    <row r="45" spans="1:5" ht="12.75">
      <c r="A45" s="36" t="s">
        <v>51</v>
      </c>
      <c r="E45" s="37" t="s">
        <v>168</v>
      </c>
    </row>
    <row r="46" spans="1:5" ht="102">
      <c r="A46" t="s">
        <v>52</v>
      </c>
      <c r="E46" s="35" t="s">
        <v>169</v>
      </c>
    </row>
    <row r="47" spans="1:16" ht="12.75">
      <c r="A47" s="25" t="s">
        <v>45</v>
      </c>
      <c s="29" t="s">
        <v>170</v>
      </c>
      <c s="29" t="s">
        <v>86</v>
      </c>
      <c s="25" t="s">
        <v>47</v>
      </c>
      <c s="30" t="s">
        <v>87</v>
      </c>
      <c s="31" t="s">
        <v>88</v>
      </c>
      <c s="32">
        <v>150</v>
      </c>
      <c s="33">
        <v>0</v>
      </c>
      <c s="33">
        <f>ROUND(ROUND(H47,2)*ROUND(G47,5),2)</f>
      </c>
      <c r="O47">
        <f>(I47*21)/100</f>
      </c>
      <c t="s">
        <v>24</v>
      </c>
    </row>
    <row r="48" spans="1:5" ht="12.75">
      <c r="A48" s="34" t="s">
        <v>50</v>
      </c>
      <c r="E48" s="35" t="s">
        <v>47</v>
      </c>
    </row>
    <row r="49" spans="1:5" ht="12.75">
      <c r="A49" s="36" t="s">
        <v>51</v>
      </c>
      <c r="E49" s="37" t="s">
        <v>171</v>
      </c>
    </row>
    <row r="50" spans="1:5" ht="102">
      <c r="A50" t="s">
        <v>52</v>
      </c>
      <c r="E50" s="35" t="s">
        <v>90</v>
      </c>
    </row>
    <row r="51" spans="1:16" ht="12.75">
      <c r="A51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93</v>
      </c>
      <c s="32">
        <v>17264.5</v>
      </c>
      <c s="33">
        <v>0</v>
      </c>
      <c s="33">
        <f>ROUND(ROUND(H51,2)*ROUND(G51,5),2)</f>
      </c>
      <c r="O51">
        <f>(I51*21)/100</f>
      </c>
      <c t="s">
        <v>24</v>
      </c>
    </row>
    <row r="52" spans="1:5" ht="12.75">
      <c r="A52" s="34" t="s">
        <v>50</v>
      </c>
      <c r="E52" s="35" t="s">
        <v>175</v>
      </c>
    </row>
    <row r="53" spans="1:5" ht="12.75">
      <c r="A53" s="36" t="s">
        <v>51</v>
      </c>
      <c r="E53" s="37" t="s">
        <v>168</v>
      </c>
    </row>
    <row r="54" spans="1:5" ht="89.25">
      <c r="A54" t="s">
        <v>52</v>
      </c>
      <c r="E54" s="35" t="s">
        <v>176</v>
      </c>
    </row>
    <row r="55" spans="1:16" ht="12.75">
      <c r="A55" s="25" t="s">
        <v>45</v>
      </c>
      <c s="29" t="s">
        <v>177</v>
      </c>
      <c s="29" t="s">
        <v>91</v>
      </c>
      <c s="25" t="s">
        <v>47</v>
      </c>
      <c s="30" t="s">
        <v>92</v>
      </c>
      <c s="31" t="s">
        <v>93</v>
      </c>
      <c s="32">
        <v>16950.6</v>
      </c>
      <c s="33">
        <v>0</v>
      </c>
      <c s="33">
        <f>ROUND(ROUND(H55,2)*ROUND(G55,5),2)</f>
      </c>
      <c r="O55">
        <f>(I55*21)/100</f>
      </c>
      <c t="s">
        <v>24</v>
      </c>
    </row>
    <row r="56" spans="1:5" ht="12.75">
      <c r="A56" s="34" t="s">
        <v>50</v>
      </c>
      <c r="E56" s="35" t="s">
        <v>47</v>
      </c>
    </row>
    <row r="57" spans="1:5" ht="12.75">
      <c r="A57" s="36" t="s">
        <v>51</v>
      </c>
      <c r="E57" s="37" t="s">
        <v>178</v>
      </c>
    </row>
    <row r="58" spans="1:5" ht="89.25">
      <c r="A58" t="s">
        <v>52</v>
      </c>
      <c r="E58" s="35" t="s">
        <v>176</v>
      </c>
    </row>
    <row r="59" spans="1:16" ht="12.75">
      <c r="A59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93</v>
      </c>
      <c s="32">
        <v>16950.6</v>
      </c>
      <c s="33">
        <v>0</v>
      </c>
      <c s="33">
        <f>ROUND(ROUND(H59,2)*ROUND(G59,5),2)</f>
      </c>
      <c r="O59">
        <f>(I59*21)/100</f>
      </c>
      <c t="s">
        <v>24</v>
      </c>
    </row>
    <row r="60" spans="1:5" ht="12.75">
      <c r="A60" s="34" t="s">
        <v>50</v>
      </c>
      <c r="E60" s="35" t="s">
        <v>47</v>
      </c>
    </row>
    <row r="61" spans="1:5" ht="12.75">
      <c r="A61" s="36" t="s">
        <v>51</v>
      </c>
      <c r="E61" s="37" t="s">
        <v>178</v>
      </c>
    </row>
    <row r="62" spans="1:5" ht="165.75">
      <c r="A62" t="s">
        <v>52</v>
      </c>
      <c r="E62" s="35" t="s">
        <v>101</v>
      </c>
    </row>
    <row r="63" spans="1:16" ht="12.75">
      <c r="A63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93</v>
      </c>
      <c s="32">
        <v>17264.5</v>
      </c>
      <c s="33">
        <v>0</v>
      </c>
      <c s="33">
        <f>ROUND(ROUND(H63,2)*ROUND(G63,5),2)</f>
      </c>
      <c r="O63">
        <f>(I63*21)/100</f>
      </c>
      <c t="s">
        <v>24</v>
      </c>
    </row>
    <row r="64" spans="1:5" ht="12.75">
      <c r="A64" s="34" t="s">
        <v>50</v>
      </c>
      <c r="E64" s="35" t="s">
        <v>47</v>
      </c>
    </row>
    <row r="65" spans="1:5" ht="12.75">
      <c r="A65" s="36" t="s">
        <v>51</v>
      </c>
      <c r="E65" s="37" t="s">
        <v>168</v>
      </c>
    </row>
    <row r="66" spans="1:5" ht="165.75">
      <c r="A66" t="s">
        <v>52</v>
      </c>
      <c r="E66" s="35" t="s">
        <v>101</v>
      </c>
    </row>
    <row r="67" spans="1:16" ht="12.75">
      <c r="A67" s="25" t="s">
        <v>45</v>
      </c>
      <c s="29" t="s">
        <v>185</v>
      </c>
      <c s="29" t="s">
        <v>105</v>
      </c>
      <c s="25" t="s">
        <v>47</v>
      </c>
      <c s="30" t="s">
        <v>106</v>
      </c>
      <c s="31" t="s">
        <v>107</v>
      </c>
      <c s="32">
        <v>70</v>
      </c>
      <c s="33">
        <v>0</v>
      </c>
      <c s="33">
        <f>ROUND(ROUND(H67,2)*ROUND(G67,5),2)</f>
      </c>
      <c r="O67">
        <f>(I67*21)/100</f>
      </c>
      <c t="s">
        <v>24</v>
      </c>
    </row>
    <row r="68" spans="1:5" ht="12.75">
      <c r="A68" s="34" t="s">
        <v>50</v>
      </c>
      <c r="E68" s="35" t="s">
        <v>47</v>
      </c>
    </row>
    <row r="69" spans="1:5" ht="12.75">
      <c r="A69" s="36" t="s">
        <v>51</v>
      </c>
      <c r="E69" s="37" t="s">
        <v>186</v>
      </c>
    </row>
    <row r="70" spans="1:5" ht="63.75">
      <c r="A70" t="s">
        <v>52</v>
      </c>
      <c r="E70" s="35" t="s">
        <v>108</v>
      </c>
    </row>
    <row r="71" spans="1:18" ht="12.75" customHeight="1">
      <c r="A71" s="6" t="s">
        <v>43</v>
      </c>
      <c s="6"/>
      <c s="40" t="s">
        <v>79</v>
      </c>
      <c s="6"/>
      <c s="27" t="s">
        <v>187</v>
      </c>
      <c s="6"/>
      <c s="6"/>
      <c s="6"/>
      <c s="41">
        <f>0+Q71</f>
      </c>
      <c r="O71">
        <f>0+R71</f>
      </c>
      <c r="Q71">
        <f>0+I72+I76+I80</f>
      </c>
      <c>
        <f>0+O72+O76+O80</f>
      </c>
    </row>
    <row r="72" spans="1:16" ht="12.75">
      <c r="A72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107</v>
      </c>
      <c s="32">
        <v>35</v>
      </c>
      <c s="33">
        <v>0</v>
      </c>
      <c s="33">
        <f>ROUND(ROUND(H72,2)*ROUND(G72,5),2)</f>
      </c>
      <c r="O72">
        <f>(I72*21)/100</f>
      </c>
      <c t="s">
        <v>24</v>
      </c>
    </row>
    <row r="73" spans="1:5" ht="12.75">
      <c r="A73" s="34" t="s">
        <v>50</v>
      </c>
      <c r="E73" s="35" t="s">
        <v>131</v>
      </c>
    </row>
    <row r="74" spans="1:5" ht="12.75">
      <c r="A74" s="36" t="s">
        <v>51</v>
      </c>
      <c r="E74" s="37" t="s">
        <v>191</v>
      </c>
    </row>
    <row r="75" spans="1:5" ht="255">
      <c r="A75" t="s">
        <v>52</v>
      </c>
      <c r="E75" s="35" t="s">
        <v>192</v>
      </c>
    </row>
    <row r="76" spans="1:16" ht="12.75">
      <c r="A76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117</v>
      </c>
      <c s="32">
        <v>1</v>
      </c>
      <c s="33">
        <v>0</v>
      </c>
      <c s="33">
        <f>ROUND(ROUND(H76,2)*ROUND(G76,5),2)</f>
      </c>
      <c r="O76">
        <f>(I76*21)/100</f>
      </c>
      <c t="s">
        <v>24</v>
      </c>
    </row>
    <row r="77" spans="1:5" ht="12.75">
      <c r="A77" s="34" t="s">
        <v>50</v>
      </c>
      <c r="E77" s="35" t="s">
        <v>131</v>
      </c>
    </row>
    <row r="78" spans="1:5" ht="12.75">
      <c r="A78" s="36" t="s">
        <v>51</v>
      </c>
      <c r="E78" s="37" t="s">
        <v>47</v>
      </c>
    </row>
    <row r="79" spans="1:5" ht="102">
      <c r="A79" t="s">
        <v>52</v>
      </c>
      <c r="E79" s="35" t="s">
        <v>196</v>
      </c>
    </row>
    <row r="80" spans="1:16" ht="12.75">
      <c r="A80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117</v>
      </c>
      <c s="32">
        <v>1</v>
      </c>
      <c s="33">
        <v>0</v>
      </c>
      <c s="33">
        <f>ROUND(ROUND(H80,2)*ROUND(G80,5),2)</f>
      </c>
      <c r="O80">
        <f>(I80*21)/100</f>
      </c>
      <c t="s">
        <v>24</v>
      </c>
    </row>
    <row r="81" spans="1:5" ht="12.75">
      <c r="A81" s="34" t="s">
        <v>50</v>
      </c>
      <c r="E81" s="35" t="s">
        <v>131</v>
      </c>
    </row>
    <row r="82" spans="1:5" ht="12.75">
      <c r="A82" s="36" t="s">
        <v>51</v>
      </c>
      <c r="E82" s="37" t="s">
        <v>47</v>
      </c>
    </row>
    <row r="83" spans="1:5" ht="63.75">
      <c r="A83" t="s">
        <v>52</v>
      </c>
      <c r="E83" s="35" t="s">
        <v>200</v>
      </c>
    </row>
    <row r="84" spans="1:18" ht="12.75" customHeight="1">
      <c r="A84" s="6" t="s">
        <v>43</v>
      </c>
      <c s="6"/>
      <c s="40" t="s">
        <v>113</v>
      </c>
      <c s="6"/>
      <c s="27" t="s">
        <v>114</v>
      </c>
      <c s="6"/>
      <c s="6"/>
      <c s="6"/>
      <c s="41">
        <f>0+Q84</f>
      </c>
      <c r="O84">
        <f>0+R84</f>
      </c>
      <c r="Q84">
        <f>0+I85+I89+I93</f>
      </c>
      <c>
        <f>0+O85+O89+O93</f>
      </c>
    </row>
    <row r="85" spans="1:16" ht="12.75">
      <c r="A85" s="25" t="s">
        <v>45</v>
      </c>
      <c s="29" t="s">
        <v>201</v>
      </c>
      <c s="29" t="s">
        <v>115</v>
      </c>
      <c s="25" t="s">
        <v>47</v>
      </c>
      <c s="30" t="s">
        <v>116</v>
      </c>
      <c s="31" t="s">
        <v>117</v>
      </c>
      <c s="32">
        <v>84</v>
      </c>
      <c s="33">
        <v>0</v>
      </c>
      <c s="33">
        <f>ROUND(ROUND(H85,2)*ROUND(G85,5),2)</f>
      </c>
      <c r="O85">
        <f>(I85*21)/100</f>
      </c>
      <c t="s">
        <v>24</v>
      </c>
    </row>
    <row r="86" spans="1:5" ht="12.75">
      <c r="A86" s="34" t="s">
        <v>50</v>
      </c>
      <c r="E86" s="35" t="s">
        <v>47</v>
      </c>
    </row>
    <row r="87" spans="1:5" ht="12.75">
      <c r="A87" s="36" t="s">
        <v>51</v>
      </c>
      <c r="E87" s="37" t="s">
        <v>47</v>
      </c>
    </row>
    <row r="88" spans="1:5" ht="76.5">
      <c r="A88" t="s">
        <v>52</v>
      </c>
      <c r="E88" s="35" t="s">
        <v>118</v>
      </c>
    </row>
    <row r="89" spans="1:16" ht="25.5">
      <c r="A89" s="25" t="s">
        <v>45</v>
      </c>
      <c s="29" t="s">
        <v>202</v>
      </c>
      <c s="29" t="s">
        <v>119</v>
      </c>
      <c s="25" t="s">
        <v>47</v>
      </c>
      <c s="30" t="s">
        <v>120</v>
      </c>
      <c s="31" t="s">
        <v>93</v>
      </c>
      <c s="32">
        <v>783.5</v>
      </c>
      <c s="33">
        <v>0</v>
      </c>
      <c s="33">
        <f>ROUND(ROUND(H89,2)*ROUND(G89,5),2)</f>
      </c>
      <c r="O89">
        <f>(I89*21)/100</f>
      </c>
      <c t="s">
        <v>24</v>
      </c>
    </row>
    <row r="90" spans="1:5" ht="12.75">
      <c r="A90" s="34" t="s">
        <v>50</v>
      </c>
      <c r="E90" s="35" t="s">
        <v>47</v>
      </c>
    </row>
    <row r="91" spans="1:5" ht="12.75">
      <c r="A91" s="36" t="s">
        <v>51</v>
      </c>
      <c r="E91" s="37" t="s">
        <v>203</v>
      </c>
    </row>
    <row r="92" spans="1:5" ht="89.25">
      <c r="A92" t="s">
        <v>52</v>
      </c>
      <c r="E92" s="35" t="s">
        <v>122</v>
      </c>
    </row>
    <row r="93" spans="1:16" ht="12.75">
      <c r="A93" s="25" t="s">
        <v>45</v>
      </c>
      <c s="29" t="s">
        <v>204</v>
      </c>
      <c s="29" t="s">
        <v>123</v>
      </c>
      <c s="25" t="s">
        <v>47</v>
      </c>
      <c s="30" t="s">
        <v>124</v>
      </c>
      <c s="31" t="s">
        <v>107</v>
      </c>
      <c s="32">
        <v>70</v>
      </c>
      <c s="33">
        <v>0</v>
      </c>
      <c s="33">
        <f>ROUND(ROUND(H93,2)*ROUND(G93,5),2)</f>
      </c>
      <c r="O93">
        <f>(I93*21)/100</f>
      </c>
      <c t="s">
        <v>24</v>
      </c>
    </row>
    <row r="94" spans="1:5" ht="12.75">
      <c r="A94" s="34" t="s">
        <v>50</v>
      </c>
      <c r="E94" s="35" t="s">
        <v>47</v>
      </c>
    </row>
    <row r="95" spans="1:5" ht="12.75">
      <c r="A95" s="36" t="s">
        <v>51</v>
      </c>
      <c r="E95" s="37" t="s">
        <v>47</v>
      </c>
    </row>
    <row r="96" spans="1:5" ht="63.75">
      <c r="A96" t="s">
        <v>52</v>
      </c>
      <c r="E96" s="35" t="s">
        <v>125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